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chartsheets/sheet2.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240" yWindow="15" windowWidth="5865" windowHeight="3525" activeTab="0"/>
  </bookViews>
  <sheets>
    <sheet name="Input" sheetId="1" r:id="rId1"/>
    <sheet name="Results" sheetId="2" r:id="rId2"/>
    <sheet name="Occupations" sheetId="3" r:id="rId3"/>
    <sheet name="USA-curve" sheetId="4" r:id="rId4"/>
    <sheet name="USA" sheetId="5" r:id="rId5"/>
    <sheet name="lookup" sheetId="6" r:id="rId6"/>
  </sheets>
  <definedNames/>
  <calcPr fullCalcOnLoad="1"/>
</workbook>
</file>

<file path=xl/sharedStrings.xml><?xml version="1.0" encoding="utf-8"?>
<sst xmlns="http://schemas.openxmlformats.org/spreadsheetml/2006/main" count="74" uniqueCount="68">
  <si>
    <t>Mean IQ of group</t>
  </si>
  <si>
    <t>Percent of each group</t>
  </si>
  <si>
    <t>Number of people in range</t>
  </si>
  <si>
    <t>Salesmen</t>
  </si>
  <si>
    <t>Electricians</t>
  </si>
  <si>
    <t>Policemen</t>
  </si>
  <si>
    <t>Mechanics</t>
  </si>
  <si>
    <t>Professors/Researchers</t>
  </si>
  <si>
    <t>Physicians</t>
  </si>
  <si>
    <t>Lawyers</t>
  </si>
  <si>
    <t>Engineers</t>
  </si>
  <si>
    <t>Schoolteachers</t>
  </si>
  <si>
    <t>General Managers</t>
  </si>
  <si>
    <t>Nurses</t>
  </si>
  <si>
    <t>Foremen</t>
  </si>
  <si>
    <t>Machine Operators</t>
  </si>
  <si>
    <t>Fitters</t>
  </si>
  <si>
    <t>Mean IQ</t>
  </si>
  <si>
    <t>Occupation</t>
  </si>
  <si>
    <r>
      <t>Standard Deviation (</t>
    </r>
    <r>
      <rPr>
        <b/>
        <sz val="10"/>
        <rFont val="Arial"/>
        <family val="2"/>
      </rPr>
      <t>usually 15</t>
    </r>
    <r>
      <rPr>
        <sz val="10"/>
        <rFont val="Arial"/>
        <family val="0"/>
      </rPr>
      <t>)</t>
    </r>
  </si>
  <si>
    <t>The above table determines the number of people from each group that</t>
  </si>
  <si>
    <t>fall in the IQ range selected. See occupations to see what the average</t>
  </si>
  <si>
    <t>IQ of different occupations is. For example, if the average is 115 see how</t>
  </si>
  <si>
    <t>many people fall in an IQ range of 105 to 125. Or see how many people</t>
  </si>
  <si>
    <t xml:space="preserve">in each group are capable of getting a masters degree, generally accepted </t>
  </si>
  <si>
    <t>as requiring an IQ above 115, so set the range from 115 to 200.</t>
  </si>
  <si>
    <t>Low point of IQ range</t>
  </si>
  <si>
    <t>High point of IQ range</t>
  </si>
  <si>
    <t>total</t>
  </si>
  <si>
    <t>% of total</t>
  </si>
  <si>
    <t>&lt;70</t>
  </si>
  <si>
    <t>70~80</t>
  </si>
  <si>
    <t>80~90</t>
  </si>
  <si>
    <t>90~100</t>
  </si>
  <si>
    <t>100~110</t>
  </si>
  <si>
    <t>110~120</t>
  </si>
  <si>
    <t>120~130</t>
  </si>
  <si>
    <t>130~140</t>
  </si>
  <si>
    <t>140~150</t>
  </si>
  <si>
    <t>&gt;150</t>
  </si>
  <si>
    <t>Black</t>
  </si>
  <si>
    <t>Hispanic</t>
  </si>
  <si>
    <t>White</t>
  </si>
  <si>
    <t>East Asian</t>
  </si>
  <si>
    <t>Ashkenazi Jew</t>
  </si>
  <si>
    <t>Asian</t>
  </si>
  <si>
    <t>Jew</t>
  </si>
  <si>
    <t xml:space="preserve">Black </t>
  </si>
  <si>
    <t>Enter population size of town, country or organization.</t>
  </si>
  <si>
    <t>0 to 70</t>
  </si>
  <si>
    <t>70 to 80</t>
  </si>
  <si>
    <t>80 to 90</t>
  </si>
  <si>
    <t>90 to 100</t>
  </si>
  <si>
    <t>100 to 110</t>
  </si>
  <si>
    <t>110 to 120</t>
  </si>
  <si>
    <t>120 to 130</t>
  </si>
  <si>
    <t>130 to 140</t>
  </si>
  <si>
    <t>140 to 150</t>
  </si>
  <si>
    <t>above 150</t>
  </si>
  <si>
    <t>mean IQ</t>
  </si>
  <si>
    <t>Note that Ashkenazi Jews are different in intelligence than other Jews or Semites.</t>
  </si>
  <si>
    <t>East Asians are also quite different than South Asians.</t>
  </si>
  <si>
    <t>Likewise, Hispanics are a mixture of peoples.</t>
  </si>
  <si>
    <t>You can change the racial groupings, the average intelligence, and even the standard deviation</t>
  </si>
  <si>
    <t>to develop different groupings. For instance, you may want to lump Arabs, South Asians,</t>
  </si>
  <si>
    <t>and Hispanics together as one group because all three have an average intelligence of about 90.</t>
  </si>
  <si>
    <t>East Asians</t>
  </si>
  <si>
    <t>Ashkenazi Jews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</si>
</sst>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_);[Red]\(0.00\)"/>
    <numFmt numFmtId="167" formatCode="0.0%"/>
    <numFmt numFmtId="168" formatCode="0.0000_);[Red]\(0.0000\)"/>
  </numFmts>
  <fonts count="15">
    <font>
      <sz val="10"/>
      <name val="Arial"/>
      <family val="0"/>
    </font>
    <font>
      <sz val="10"/>
      <name val="Arial Black"/>
      <family val="2"/>
    </font>
    <font>
      <sz val="10"/>
      <color indexed="8"/>
      <name val="Arial Black"/>
      <family val="2"/>
    </font>
    <font>
      <sz val="8"/>
      <name val="Arial Black"/>
      <family val="2"/>
    </font>
    <font>
      <sz val="10"/>
      <color indexed="10"/>
      <name val="Arial"/>
      <family val="2"/>
    </font>
    <font>
      <b/>
      <sz val="10"/>
      <name val="Arial"/>
      <family val="2"/>
    </font>
    <font>
      <sz val="10.75"/>
      <name val="Arial"/>
      <family val="0"/>
    </font>
    <font>
      <i/>
      <sz val="12"/>
      <name val="Arial"/>
      <family val="2"/>
    </font>
    <font>
      <b/>
      <sz val="16"/>
      <name val="Arial"/>
      <family val="2"/>
    </font>
    <font>
      <sz val="20"/>
      <name val="Arial"/>
      <family val="2"/>
    </font>
    <font>
      <b/>
      <sz val="22"/>
      <name val="Arial"/>
      <family val="2"/>
    </font>
    <font>
      <sz val="16"/>
      <name val="Arial"/>
      <family val="0"/>
    </font>
    <font>
      <b/>
      <sz val="8"/>
      <name val="Arial"/>
      <family val="2"/>
    </font>
    <font>
      <sz val="18"/>
      <name val="Arial"/>
      <family val="2"/>
    </font>
    <font>
      <b/>
      <sz val="12"/>
      <name val="Arial"/>
      <family val="2"/>
    </font>
  </fonts>
  <fills count="4">
    <fill>
      <patternFill/>
    </fill>
    <fill>
      <patternFill patternType="gray125"/>
    </fill>
    <fill>
      <patternFill patternType="solid">
        <fgColor indexed="46"/>
        <bgColor indexed="64"/>
      </patternFill>
    </fill>
    <fill>
      <patternFill patternType="solid">
        <fgColor indexed="52"/>
        <bgColor indexed="64"/>
      </patternFill>
    </fill>
  </fills>
  <borders count="3">
    <border>
      <left/>
      <right/>
      <top/>
      <bottom/>
      <diagonal/>
    </border>
    <border>
      <left style="double"/>
      <right style="double"/>
      <top style="double"/>
      <bottom style="double"/>
    </border>
    <border>
      <left style="medium"/>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0" fontId="0" fillId="0" borderId="0" xfId="0" applyFill="1" applyAlignment="1">
      <alignment/>
    </xf>
    <xf numFmtId="3" fontId="4" fillId="0" borderId="0" xfId="0" applyNumberFormat="1" applyFont="1" applyFill="1" applyAlignment="1">
      <alignment/>
    </xf>
    <xf numFmtId="0" fontId="4" fillId="0" borderId="0" xfId="0" applyFont="1" applyFill="1" applyAlignment="1">
      <alignment/>
    </xf>
    <xf numFmtId="9" fontId="4" fillId="0" borderId="0" xfId="0" applyNumberFormat="1" applyFont="1" applyFill="1" applyAlignment="1">
      <alignment/>
    </xf>
    <xf numFmtId="3" fontId="0" fillId="0" borderId="0" xfId="0" applyNumberFormat="1" applyFill="1" applyAlignment="1">
      <alignment/>
    </xf>
    <xf numFmtId="0" fontId="5" fillId="0" borderId="0" xfId="0" applyFont="1" applyFill="1" applyAlignment="1">
      <alignment/>
    </xf>
    <xf numFmtId="0" fontId="5" fillId="0" borderId="0" xfId="0" applyFont="1" applyFill="1" applyAlignment="1">
      <alignment horizontal="center"/>
    </xf>
    <xf numFmtId="0" fontId="0" fillId="0" borderId="0" xfId="0" applyFill="1" applyAlignment="1">
      <alignment horizontal="center"/>
    </xf>
    <xf numFmtId="38" fontId="5" fillId="0" borderId="0" xfId="0" applyNumberFormat="1" applyFont="1" applyAlignment="1">
      <alignment horizontal="center"/>
    </xf>
    <xf numFmtId="0" fontId="0" fillId="2" borderId="0" xfId="0" applyFill="1" applyAlignment="1">
      <alignment/>
    </xf>
    <xf numFmtId="0" fontId="0" fillId="0" borderId="0" xfId="0" applyFill="1" applyBorder="1" applyAlignment="1">
      <alignment/>
    </xf>
    <xf numFmtId="3" fontId="3" fillId="3" borderId="1" xfId="0" applyNumberFormat="1" applyFont="1" applyFill="1" applyBorder="1" applyAlignment="1" applyProtection="1">
      <alignment/>
      <protection locked="0"/>
    </xf>
    <xf numFmtId="0" fontId="1" fillId="3" borderId="1" xfId="0" applyFont="1" applyFill="1" applyBorder="1" applyAlignment="1" applyProtection="1">
      <alignment/>
      <protection locked="0"/>
    </xf>
    <xf numFmtId="0" fontId="2" fillId="3" borderId="1" xfId="0" applyFont="1" applyFill="1" applyBorder="1" applyAlignment="1" applyProtection="1">
      <alignment horizontal="center"/>
      <protection locked="0"/>
    </xf>
    <xf numFmtId="167" fontId="2" fillId="3" borderId="1" xfId="0" applyNumberFormat="1" applyFont="1" applyFill="1" applyBorder="1" applyAlignment="1" applyProtection="1">
      <alignment horizontal="center"/>
      <protection locked="0"/>
    </xf>
    <xf numFmtId="3" fontId="0" fillId="0" borderId="0" xfId="0" applyNumberFormat="1" applyAlignment="1">
      <alignment/>
    </xf>
    <xf numFmtId="167" fontId="0" fillId="0" borderId="0" xfId="0" applyNumberFormat="1" applyAlignment="1">
      <alignment/>
    </xf>
    <xf numFmtId="0" fontId="0" fillId="0" borderId="0" xfId="0" applyAlignment="1" applyProtection="1">
      <alignment/>
      <protection hidden="1"/>
    </xf>
    <xf numFmtId="0" fontId="0" fillId="0" borderId="0" xfId="0" applyAlignment="1" applyProtection="1">
      <alignment horizontal="right"/>
      <protection hidden="1"/>
    </xf>
    <xf numFmtId="0" fontId="0" fillId="0" borderId="0" xfId="0" applyFill="1" applyBorder="1" applyAlignment="1" applyProtection="1">
      <alignment horizontal="right"/>
      <protection hidden="1"/>
    </xf>
    <xf numFmtId="0" fontId="0" fillId="0" borderId="0" xfId="0" applyAlignment="1" applyProtection="1">
      <alignment/>
      <protection hidden="1" locked="0"/>
    </xf>
    <xf numFmtId="0" fontId="4" fillId="0" borderId="0" xfId="0" applyFont="1" applyAlignment="1" applyProtection="1">
      <alignment/>
      <protection hidden="1"/>
    </xf>
    <xf numFmtId="0" fontId="5" fillId="0" borderId="0" xfId="0" applyFont="1" applyAlignment="1" applyProtection="1">
      <alignment horizontal="center"/>
      <protection locked="0"/>
    </xf>
    <xf numFmtId="0" fontId="1" fillId="0" borderId="0" xfId="0" applyFont="1" applyAlignment="1" applyProtection="1">
      <alignment horizontal="center"/>
      <protection locked="0"/>
    </xf>
    <xf numFmtId="10" fontId="2" fillId="0" borderId="1" xfId="0" applyNumberFormat="1" applyFont="1" applyFill="1" applyBorder="1" applyAlignment="1" applyProtection="1">
      <alignment horizontal="center"/>
      <protection/>
    </xf>
    <xf numFmtId="0" fontId="12" fillId="0" borderId="0" xfId="0" applyFont="1" applyAlignment="1">
      <alignment horizontal="left"/>
    </xf>
    <xf numFmtId="164" fontId="13" fillId="0" borderId="2" xfId="0" applyNumberFormat="1" applyFont="1" applyBorder="1" applyAlignment="1" applyProtection="1">
      <alignment/>
      <protection hidden="1"/>
    </xf>
    <xf numFmtId="0" fontId="4" fillId="0" borderId="0" xfId="0" applyFont="1" applyAlignment="1" applyProtection="1" quotePrefix="1">
      <alignment/>
      <protection hidden="1"/>
    </xf>
    <xf numFmtId="10" fontId="0" fillId="0" borderId="0" xfId="0" applyNumberFormat="1" applyAlignment="1">
      <alignment/>
    </xf>
    <xf numFmtId="0" fontId="0" fillId="0" borderId="0" xfId="0" applyNumberFormat="1" applyAlignment="1">
      <alignment/>
    </xf>
    <xf numFmtId="0" fontId="14"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chartsheet" Target="chartsheets/sheet2.xml" /><Relationship Id="rId5" Type="http://schemas.openxmlformats.org/officeDocument/2006/relationships/worksheet" Target="worksheets/sheet3.xml" /><Relationship Id="rId6" Type="http://schemas.openxmlformats.org/officeDocument/2006/relationships/worksheet" Target="worksheets/sheet4.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lookup!$D$17</c:f>
        </c:strRef>
      </c:tx>
      <c:layout/>
      <c:spPr>
        <a:noFill/>
        <a:ln>
          <a:noFill/>
        </a:ln>
      </c:spPr>
      <c:txPr>
        <a:bodyPr vert="horz" rot="0"/>
        <a:lstStyle/>
        <a:p>
          <a:pPr>
            <a:defRPr lang="en-US" cap="none" sz="2200" b="1" i="0" u="none" baseline="0">
              <a:latin typeface="Arial"/>
              <a:ea typeface="Arial"/>
              <a:cs typeface="Arial"/>
            </a:defRPr>
          </a:pPr>
        </a:p>
      </c:tx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600" b="1" i="0" u="none" baseline="0">
                    <a:latin typeface="Arial"/>
                    <a:ea typeface="Arial"/>
                    <a:cs typeface="Arial"/>
                  </a:defRPr>
                </a:pPr>
              </a:p>
            </c:txPr>
            <c:showLegendKey val="0"/>
            <c:showVal val="1"/>
            <c:showBubbleSize val="0"/>
            <c:showCatName val="0"/>
            <c:showSerName val="0"/>
            <c:showPercent val="0"/>
          </c:dLbls>
          <c:cat>
            <c:strRef>
              <c:f>Input!$A$11:$E$11</c:f>
              <c:strCache>
                <c:ptCount val="5"/>
                <c:pt idx="0">
                  <c:v>Black</c:v>
                </c:pt>
                <c:pt idx="1">
                  <c:v>Hispanic</c:v>
                </c:pt>
                <c:pt idx="2">
                  <c:v>White</c:v>
                </c:pt>
                <c:pt idx="3">
                  <c:v>East Asians</c:v>
                </c:pt>
                <c:pt idx="4">
                  <c:v>Ashkenazi Jews</c:v>
                </c:pt>
              </c:strCache>
            </c:strRef>
          </c:cat>
          <c:val>
            <c:numRef>
              <c:f>Input!$A$12:$E$12</c:f>
              <c:numCache>
                <c:ptCount val="5"/>
                <c:pt idx="0">
                  <c:v>5179630.3611068865</c:v>
                </c:pt>
                <c:pt idx="1">
                  <c:v>7387858.347328735</c:v>
                </c:pt>
                <c:pt idx="2">
                  <c:v>91496665.15643682</c:v>
                </c:pt>
                <c:pt idx="3">
                  <c:v>5644194.664177571</c:v>
                </c:pt>
                <c:pt idx="4">
                  <c:v>2614190.433041059</c:v>
                </c:pt>
              </c:numCache>
            </c:numRef>
          </c:val>
        </c:ser>
        <c:axId val="6640045"/>
        <c:axId val="19211722"/>
      </c:barChart>
      <c:catAx>
        <c:axId val="6640045"/>
        <c:scaling>
          <c:orientation val="minMax"/>
        </c:scaling>
        <c:axPos val="b"/>
        <c:delete val="0"/>
        <c:numFmt formatCode="General" sourceLinked="1"/>
        <c:majorTickMark val="out"/>
        <c:minorTickMark val="none"/>
        <c:tickLblPos val="nextTo"/>
        <c:txPr>
          <a:bodyPr/>
          <a:lstStyle/>
          <a:p>
            <a:pPr>
              <a:defRPr lang="en-US" cap="none" sz="2000" b="0" i="0" u="none" baseline="0">
                <a:latin typeface="Arial"/>
                <a:ea typeface="Arial"/>
                <a:cs typeface="Arial"/>
              </a:defRPr>
            </a:pPr>
          </a:p>
        </c:txPr>
        <c:crossAx val="19211722"/>
        <c:crosses val="autoZero"/>
        <c:auto val="1"/>
        <c:lblOffset val="100"/>
        <c:noMultiLvlLbl val="0"/>
      </c:catAx>
      <c:valAx>
        <c:axId val="19211722"/>
        <c:scaling>
          <c:orientation val="minMax"/>
        </c:scaling>
        <c:axPos val="l"/>
        <c:delete val="0"/>
        <c:numFmt formatCode="General" sourceLinked="1"/>
        <c:majorTickMark val="out"/>
        <c:minorTickMark val="none"/>
        <c:tickLblPos val="nextTo"/>
        <c:txPr>
          <a:bodyPr/>
          <a:lstStyle/>
          <a:p>
            <a:pPr>
              <a:defRPr lang="en-US" cap="none" sz="1200" b="0" i="1" u="none" baseline="0">
                <a:latin typeface="Arial"/>
                <a:ea typeface="Arial"/>
                <a:cs typeface="Arial"/>
              </a:defRPr>
            </a:pPr>
          </a:p>
        </c:txPr>
        <c:crossAx val="6640045"/>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percentStacked"/>
        <c:varyColors val="0"/>
        <c:ser>
          <c:idx val="0"/>
          <c:order val="0"/>
          <c:tx>
            <c:v>Black</c:v>
          </c:tx>
          <c:invertIfNegative val="0"/>
          <c:extLst>
            <c:ext xmlns:c14="http://schemas.microsoft.com/office/drawing/2007/8/2/chart" uri="{6F2FDCE9-48DA-4B69-8628-5D25D57E5C99}">
              <c14:invertSolidFillFmt>
                <c14:spPr>
                  <a:solidFill>
                    <a:srgbClr val="000000"/>
                  </a:solidFill>
                </c14:spPr>
              </c14:invertSolidFillFmt>
            </c:ext>
          </c:extLst>
          <c:cat>
            <c:strRef>
              <c:f>USA!$D$2:$M$2</c:f>
              <c:strCache>
                <c:ptCount val="10"/>
                <c:pt idx="0">
                  <c:v>&lt;70</c:v>
                </c:pt>
                <c:pt idx="1">
                  <c:v>70~80</c:v>
                </c:pt>
                <c:pt idx="2">
                  <c:v>80~90</c:v>
                </c:pt>
                <c:pt idx="3">
                  <c:v>90~100</c:v>
                </c:pt>
                <c:pt idx="4">
                  <c:v>100~110</c:v>
                </c:pt>
                <c:pt idx="5">
                  <c:v>110~120</c:v>
                </c:pt>
                <c:pt idx="6">
                  <c:v>120~130</c:v>
                </c:pt>
                <c:pt idx="7">
                  <c:v>130~140</c:v>
                </c:pt>
                <c:pt idx="8">
                  <c:v>140~150</c:v>
                </c:pt>
                <c:pt idx="9">
                  <c:v>&gt;150</c:v>
                </c:pt>
              </c:strCache>
            </c:strRef>
          </c:cat>
          <c:val>
            <c:numRef>
              <c:f>USA!$D$3:$M$3</c:f>
              <c:numCache>
                <c:ptCount val="10"/>
                <c:pt idx="0">
                  <c:v>5521202.785552663</c:v>
                </c:pt>
                <c:pt idx="1">
                  <c:v>7335357.826757287</c:v>
                </c:pt>
                <c:pt idx="2">
                  <c:v>9086878.267259315</c:v>
                </c:pt>
                <c:pt idx="3">
                  <c:v>7335357.826757287</c:v>
                </c:pt>
                <c:pt idx="4">
                  <c:v>3858099.541347199</c:v>
                </c:pt>
                <c:pt idx="5">
                  <c:v>1321530.819759688</c:v>
                </c:pt>
                <c:pt idx="6">
                  <c:v>294593.81913757516</c:v>
                </c:pt>
                <c:pt idx="7">
                  <c:v>42701.97516953922</c:v>
                </c:pt>
                <c:pt idx="8">
                  <c:v>4021.1418782956084</c:v>
                </c:pt>
                <c:pt idx="9">
                  <c:v>255.74232075840084</c:v>
                </c:pt>
              </c:numCache>
            </c:numRef>
          </c:val>
        </c:ser>
        <c:ser>
          <c:idx val="1"/>
          <c:order val="1"/>
          <c:tx>
            <c:v>Hispanic</c:v>
          </c:tx>
          <c:invertIfNegative val="0"/>
          <c:extLst>
            <c:ext xmlns:c14="http://schemas.microsoft.com/office/drawing/2007/8/2/chart" uri="{6F2FDCE9-48DA-4B69-8628-5D25D57E5C99}">
              <c14:invertSolidFillFmt>
                <c14:spPr>
                  <a:solidFill>
                    <a:srgbClr val="000000"/>
                  </a:solidFill>
                </c14:spPr>
              </c14:invertSolidFillFmt>
            </c:ext>
          </c:extLst>
          <c:cat>
            <c:strRef>
              <c:f>USA!$D$2:$M$2</c:f>
              <c:strCache>
                <c:ptCount val="10"/>
                <c:pt idx="0">
                  <c:v>&lt;70</c:v>
                </c:pt>
                <c:pt idx="1">
                  <c:v>70~80</c:v>
                </c:pt>
                <c:pt idx="2">
                  <c:v>80~90</c:v>
                </c:pt>
                <c:pt idx="3">
                  <c:v>90~100</c:v>
                </c:pt>
                <c:pt idx="4">
                  <c:v>100~110</c:v>
                </c:pt>
                <c:pt idx="5">
                  <c:v>110~120</c:v>
                </c:pt>
                <c:pt idx="6">
                  <c:v>120~130</c:v>
                </c:pt>
                <c:pt idx="7">
                  <c:v>130~140</c:v>
                </c:pt>
                <c:pt idx="8">
                  <c:v>140~150</c:v>
                </c:pt>
                <c:pt idx="9">
                  <c:v>&gt;150</c:v>
                </c:pt>
              </c:strCache>
            </c:strRef>
          </c:cat>
          <c:val>
            <c:numRef>
              <c:f>USA!$D$4:$M$4</c:f>
              <c:numCache>
                <c:ptCount val="10"/>
                <c:pt idx="0">
                  <c:v>3571778.5994013315</c:v>
                </c:pt>
                <c:pt idx="1">
                  <c:v>5972228.008632554</c:v>
                </c:pt>
                <c:pt idx="2">
                  <c:v>8780856.739541799</c:v>
                </c:pt>
                <c:pt idx="3">
                  <c:v>8412759.572634572</c:v>
                </c:pt>
                <c:pt idx="4">
                  <c:v>5252043.476242765</c:v>
                </c:pt>
                <c:pt idx="5">
                  <c:v>2135814.8710859693</c:v>
                </c:pt>
                <c:pt idx="6">
                  <c:v>565424.310060882</c:v>
                </c:pt>
                <c:pt idx="7">
                  <c:v>97367.43793431771</c:v>
                </c:pt>
                <c:pt idx="8">
                  <c:v>10896.691305568494</c:v>
                </c:pt>
                <c:pt idx="9">
                  <c:v>830.2413325032898</c:v>
                </c:pt>
              </c:numCache>
            </c:numRef>
          </c:val>
        </c:ser>
        <c:ser>
          <c:idx val="2"/>
          <c:order val="2"/>
          <c:tx>
            <c:v>White</c:v>
          </c:tx>
          <c:invertIfNegative val="0"/>
          <c:extLst>
            <c:ext xmlns:c14="http://schemas.microsoft.com/office/drawing/2007/8/2/chart" uri="{6F2FDCE9-48DA-4B69-8628-5D25D57E5C99}">
              <c14:invertSolidFillFmt>
                <c14:spPr>
                  <a:solidFill>
                    <a:srgbClr val="000000"/>
                  </a:solidFill>
                </c14:spPr>
              </c14:invertSolidFillFmt>
            </c:ext>
          </c:extLst>
          <c:cat>
            <c:strRef>
              <c:f>USA!$D$2:$M$2</c:f>
              <c:strCache>
                <c:ptCount val="10"/>
                <c:pt idx="0">
                  <c:v>&lt;70</c:v>
                </c:pt>
                <c:pt idx="1">
                  <c:v>70~80</c:v>
                </c:pt>
                <c:pt idx="2">
                  <c:v>80~90</c:v>
                </c:pt>
                <c:pt idx="3">
                  <c:v>90~100</c:v>
                </c:pt>
                <c:pt idx="4">
                  <c:v>100~110</c:v>
                </c:pt>
                <c:pt idx="5">
                  <c:v>110~120</c:v>
                </c:pt>
                <c:pt idx="6">
                  <c:v>120~130</c:v>
                </c:pt>
                <c:pt idx="7">
                  <c:v>130~140</c:v>
                </c:pt>
                <c:pt idx="8">
                  <c:v>140~150</c:v>
                </c:pt>
                <c:pt idx="9">
                  <c:v>&gt;150</c:v>
                </c:pt>
              </c:strCache>
            </c:strRef>
          </c:cat>
          <c:val>
            <c:numRef>
              <c:f>USA!$D$5:$M$5</c:f>
              <c:numCache>
                <c:ptCount val="10"/>
                <c:pt idx="0">
                  <c:v>2822389.9777178457</c:v>
                </c:pt>
                <c:pt idx="1">
                  <c:v>9884778.82389113</c:v>
                </c:pt>
                <c:pt idx="2">
                  <c:v>26484476.380665317</c:v>
                </c:pt>
                <c:pt idx="3">
                  <c:v>46218638.32220896</c:v>
                </c:pt>
                <c:pt idx="4">
                  <c:v>52554768.30089853</c:v>
                </c:pt>
                <c:pt idx="5">
                  <c:v>38941896.855538286</c:v>
                </c:pt>
                <c:pt idx="6">
                  <c:v>18799207.439102735</c:v>
                </c:pt>
                <c:pt idx="7">
                  <c:v>5909613.333603696</c:v>
                </c:pt>
                <c:pt idx="8">
                  <c:v>1208791.4296055376</c:v>
                </c:pt>
                <c:pt idx="9">
                  <c:v>175439.1360968459</c:v>
                </c:pt>
              </c:numCache>
            </c:numRef>
          </c:val>
        </c:ser>
        <c:ser>
          <c:idx val="3"/>
          <c:order val="3"/>
          <c:tx>
            <c:v>Asian</c:v>
          </c:tx>
          <c:invertIfNegative val="0"/>
          <c:extLst>
            <c:ext xmlns:c14="http://schemas.microsoft.com/office/drawing/2007/8/2/chart" uri="{6F2FDCE9-48DA-4B69-8628-5D25D57E5C99}">
              <c14:invertSolidFillFmt>
                <c14:spPr>
                  <a:solidFill>
                    <a:srgbClr val="000000"/>
                  </a:solidFill>
                </c14:spPr>
              </c14:invertSolidFillFmt>
            </c:ext>
          </c:extLst>
          <c:cat>
            <c:strRef>
              <c:f>USA!$D$2:$M$2</c:f>
              <c:strCache>
                <c:ptCount val="10"/>
                <c:pt idx="0">
                  <c:v>&lt;70</c:v>
                </c:pt>
                <c:pt idx="1">
                  <c:v>70~80</c:v>
                </c:pt>
                <c:pt idx="2">
                  <c:v>80~90</c:v>
                </c:pt>
                <c:pt idx="3">
                  <c:v>90~100</c:v>
                </c:pt>
                <c:pt idx="4">
                  <c:v>100~110</c:v>
                </c:pt>
                <c:pt idx="5">
                  <c:v>110~120</c:v>
                </c:pt>
                <c:pt idx="6">
                  <c:v>120~130</c:v>
                </c:pt>
                <c:pt idx="7">
                  <c:v>130~140</c:v>
                </c:pt>
                <c:pt idx="8">
                  <c:v>140~150</c:v>
                </c:pt>
                <c:pt idx="9">
                  <c:v>&gt;150</c:v>
                </c:pt>
              </c:strCache>
            </c:strRef>
          </c:cat>
          <c:val>
            <c:numRef>
              <c:f>USA!$D$6:$M$6</c:f>
              <c:numCache>
                <c:ptCount val="10"/>
                <c:pt idx="0">
                  <c:v>79098.8894629857</c:v>
                </c:pt>
                <c:pt idx="1">
                  <c:v>337692.1904916398</c:v>
                </c:pt>
                <c:pt idx="2">
                  <c:v>1074240.425091585</c:v>
                </c:pt>
                <c:pt idx="3">
                  <c:v>2225251.248887902</c:v>
                </c:pt>
                <c:pt idx="4">
                  <c:v>3003129.617194202</c:v>
                </c:pt>
                <c:pt idx="5">
                  <c:v>2641065.0469833696</c:v>
                </c:pt>
                <c:pt idx="6">
                  <c:v>1513398.6503237323</c:v>
                </c:pt>
                <c:pt idx="7">
                  <c:v>564844.5042223503</c:v>
                </c:pt>
                <c:pt idx="8">
                  <c:v>137219.13054305932</c:v>
                </c:pt>
                <c:pt idx="9">
                  <c:v>24060.296793451875</c:v>
                </c:pt>
              </c:numCache>
            </c:numRef>
          </c:val>
        </c:ser>
        <c:ser>
          <c:idx val="4"/>
          <c:order val="4"/>
          <c:tx>
            <c:v>Jew</c:v>
          </c:tx>
          <c:invertIfNegative val="0"/>
          <c:extLst>
            <c:ext xmlns:c14="http://schemas.microsoft.com/office/drawing/2007/8/2/chart" uri="{6F2FDCE9-48DA-4B69-8628-5D25D57E5C99}">
              <c14:invertSolidFillFmt>
                <c14:spPr>
                  <a:solidFill>
                    <a:srgbClr val="000000"/>
                  </a:solidFill>
                </c14:spPr>
              </c14:invertSolidFillFmt>
            </c:ext>
          </c:extLst>
          <c:cat>
            <c:strRef>
              <c:f>USA!$D$2:$M$2</c:f>
              <c:strCache>
                <c:ptCount val="10"/>
                <c:pt idx="0">
                  <c:v>&lt;70</c:v>
                </c:pt>
                <c:pt idx="1">
                  <c:v>70~80</c:v>
                </c:pt>
                <c:pt idx="2">
                  <c:v>80~90</c:v>
                </c:pt>
                <c:pt idx="3">
                  <c:v>90~100</c:v>
                </c:pt>
                <c:pt idx="4">
                  <c:v>100~110</c:v>
                </c:pt>
                <c:pt idx="5">
                  <c:v>110~120</c:v>
                </c:pt>
                <c:pt idx="6">
                  <c:v>120~130</c:v>
                </c:pt>
                <c:pt idx="7">
                  <c:v>130~140</c:v>
                </c:pt>
                <c:pt idx="8">
                  <c:v>140~150</c:v>
                </c:pt>
                <c:pt idx="9">
                  <c:v>&gt;150</c:v>
                </c:pt>
              </c:strCache>
            </c:strRef>
          </c:cat>
          <c:val>
            <c:numRef>
              <c:f>USA!$D$7:$M$7</c:f>
              <c:numCache>
                <c:ptCount val="10"/>
                <c:pt idx="0">
                  <c:v>5012.546745606152</c:v>
                </c:pt>
                <c:pt idx="1">
                  <c:v>34536.89798872975</c:v>
                </c:pt>
                <c:pt idx="2">
                  <c:v>168846.09524582032</c:v>
                </c:pt>
                <c:pt idx="3">
                  <c:v>537120.2125457939</c:v>
                </c:pt>
                <c:pt idx="4">
                  <c:v>1112625.624443954</c:v>
                </c:pt>
                <c:pt idx="5">
                  <c:v>1501564.8085971049</c:v>
                </c:pt>
                <c:pt idx="6">
                  <c:v>1320532.5234916885</c:v>
                </c:pt>
                <c:pt idx="7">
                  <c:v>756699.3251618682</c:v>
                </c:pt>
                <c:pt idx="8">
                  <c:v>282422.2521111759</c:v>
                </c:pt>
                <c:pt idx="9">
                  <c:v>80639.7136682558</c:v>
                </c:pt>
              </c:numCache>
            </c:numRef>
          </c:val>
        </c:ser>
        <c:overlap val="100"/>
        <c:axId val="48425795"/>
        <c:axId val="25555560"/>
      </c:barChart>
      <c:catAx>
        <c:axId val="48425795"/>
        <c:scaling>
          <c:orientation val="minMax"/>
        </c:scaling>
        <c:axPos val="b"/>
        <c:title>
          <c:tx>
            <c:rich>
              <a:bodyPr vert="horz" rot="0" anchor="ctr"/>
              <a:lstStyle/>
              <a:p>
                <a:pPr algn="ctr">
                  <a:defRPr/>
                </a:pPr>
                <a:r>
                  <a:rPr lang="en-US" cap="none" sz="1600" b="1" i="0" u="none" baseline="0">
                    <a:latin typeface="Arial"/>
                    <a:ea typeface="Arial"/>
                    <a:cs typeface="Arial"/>
                  </a:rPr>
                  <a:t>Intelligence Range</a:t>
                </a:r>
              </a:p>
            </c:rich>
          </c:tx>
          <c:layout/>
          <c:overlay val="0"/>
          <c:spPr>
            <a:noFill/>
            <a:ln>
              <a:noFill/>
            </a:ln>
          </c:spPr>
        </c:title>
        <c:delete val="0"/>
        <c:numFmt formatCode="General" sourceLinked="1"/>
        <c:majorTickMark val="out"/>
        <c:minorTickMark val="none"/>
        <c:tickLblPos val="nextTo"/>
        <c:crossAx val="25555560"/>
        <c:crosses val="autoZero"/>
        <c:auto val="1"/>
        <c:lblOffset val="100"/>
        <c:noMultiLvlLbl val="0"/>
      </c:catAx>
      <c:valAx>
        <c:axId val="25555560"/>
        <c:scaling>
          <c:orientation val="minMax"/>
        </c:scaling>
        <c:axPos val="l"/>
        <c:majorGridlines/>
        <c:delete val="0"/>
        <c:numFmt formatCode="General" sourceLinked="1"/>
        <c:majorTickMark val="out"/>
        <c:minorTickMark val="none"/>
        <c:tickLblPos val="nextTo"/>
        <c:crossAx val="4842579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6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4"/>
  <sheetViews>
    <sheetView workbookViewId="0" zoomScale="68"/>
  </sheetViews>
  <pageMargins left="0" right="0" top="0" bottom="0" header="0" footer="0"/>
  <pageSetup horizontalDpi="300" verticalDpi="300" orientation="landscape"/>
  <drawing r:id="rId1"/>
</chartsheet>
</file>

<file path=xl/chartsheets/sheet2.xml><?xml version="1.0" encoding="utf-8"?>
<chartsheet xmlns="http://schemas.openxmlformats.org/spreadsheetml/2006/main" xmlns:r="http://schemas.openxmlformats.org/officeDocument/2006/relationships">
  <sheetPr codeName="Chart5"/>
  <sheetViews>
    <sheetView workbookViewId="0" zoomScale="99"/>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420225" cy="6305550"/>
    <xdr:graphicFrame>
      <xdr:nvGraphicFramePr>
        <xdr:cNvPr id="1" name="Chart 1"/>
        <xdr:cNvGraphicFramePr/>
      </xdr:nvGraphicFramePr>
      <xdr:xfrm>
        <a:off x="0" y="0"/>
        <a:ext cx="9420225" cy="63055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dimension ref="A1:H28"/>
  <sheetViews>
    <sheetView tabSelected="1" workbookViewId="0" topLeftCell="A1">
      <selection activeCell="E10" sqref="E10"/>
    </sheetView>
  </sheetViews>
  <sheetFormatPr defaultColWidth="9.140625" defaultRowHeight="12.75"/>
  <cols>
    <col min="1" max="4" width="12.7109375" style="0" customWidth="1"/>
    <col min="5" max="5" width="17.421875" style="0" customWidth="1"/>
    <col min="6" max="16384" width="12.7109375" style="0" customWidth="1"/>
  </cols>
  <sheetData>
    <row r="1" spans="1:8" ht="15" thickBot="1" thickTop="1">
      <c r="A1" s="12">
        <v>290000000</v>
      </c>
      <c r="B1" s="11" t="s">
        <v>48</v>
      </c>
      <c r="C1" s="11"/>
      <c r="D1" s="11"/>
      <c r="E1" s="11"/>
      <c r="F1" s="11"/>
      <c r="G1" s="11"/>
      <c r="H1" s="11"/>
    </row>
    <row r="2" spans="1:8" ht="16.5" thickBot="1" thickTop="1">
      <c r="A2" s="13">
        <v>100</v>
      </c>
      <c r="B2" s="11" t="s">
        <v>26</v>
      </c>
      <c r="C2" s="11"/>
      <c r="D2" s="11"/>
      <c r="E2" s="11"/>
      <c r="F2" s="11"/>
      <c r="G2" s="11"/>
      <c r="H2" s="11"/>
    </row>
    <row r="3" spans="1:8" ht="16.5" thickBot="1" thickTop="1">
      <c r="A3" s="13">
        <v>120</v>
      </c>
      <c r="B3" s="11" t="s">
        <v>27</v>
      </c>
      <c r="C3" s="11"/>
      <c r="D3" s="11"/>
      <c r="E3" s="11"/>
      <c r="F3" s="11"/>
      <c r="G3" s="11"/>
      <c r="H3" s="11"/>
    </row>
    <row r="4" ht="13.5" thickTop="1"/>
    <row r="7" spans="1:5" ht="13.5" thickBot="1">
      <c r="A7" s="23" t="s">
        <v>40</v>
      </c>
      <c r="B7" s="23" t="s">
        <v>41</v>
      </c>
      <c r="C7" s="23" t="s">
        <v>42</v>
      </c>
      <c r="D7" s="23" t="s">
        <v>66</v>
      </c>
      <c r="E7" s="23" t="s">
        <v>67</v>
      </c>
    </row>
    <row r="8" spans="1:6" ht="16.5" thickBot="1" thickTop="1">
      <c r="A8" s="14">
        <v>15</v>
      </c>
      <c r="B8" s="14">
        <v>15</v>
      </c>
      <c r="C8" s="14">
        <v>15</v>
      </c>
      <c r="D8" s="14">
        <v>15</v>
      </c>
      <c r="E8" s="14">
        <v>15</v>
      </c>
      <c r="F8" t="s">
        <v>19</v>
      </c>
    </row>
    <row r="9" spans="1:6" ht="16.5" thickBot="1" thickTop="1">
      <c r="A9" s="14">
        <v>85</v>
      </c>
      <c r="B9" s="14">
        <v>89</v>
      </c>
      <c r="C9" s="14">
        <v>103</v>
      </c>
      <c r="D9" s="14">
        <v>107</v>
      </c>
      <c r="E9" s="14">
        <v>108</v>
      </c>
      <c r="F9" t="s">
        <v>0</v>
      </c>
    </row>
    <row r="10" spans="1:6" ht="16.5" thickBot="1" thickTop="1">
      <c r="A10" s="15">
        <v>0.12</v>
      </c>
      <c r="B10" s="15">
        <v>0.12</v>
      </c>
      <c r="C10" s="15">
        <v>0.7</v>
      </c>
      <c r="D10" s="15">
        <v>0.04</v>
      </c>
      <c r="E10" s="25">
        <f>1-A10-B10-C10-D10</f>
        <v>0.020000000000000052</v>
      </c>
      <c r="F10" t="s">
        <v>1</v>
      </c>
    </row>
    <row r="11" spans="1:6" ht="15.75" thickTop="1">
      <c r="A11" s="24" t="str">
        <f>A7</f>
        <v>Black</v>
      </c>
      <c r="B11" s="24" t="str">
        <f>B7</f>
        <v>Hispanic</v>
      </c>
      <c r="C11" s="24" t="str">
        <f>C7</f>
        <v>White</v>
      </c>
      <c r="D11" s="24" t="str">
        <f>D7</f>
        <v>East Asians</v>
      </c>
      <c r="E11" s="24" t="str">
        <f>E7</f>
        <v>Ashkenazi Jews</v>
      </c>
      <c r="F11" s="26"/>
    </row>
    <row r="12" spans="1:7" ht="12.75">
      <c r="A12" s="9">
        <f>(lookup!D11)*$A$1*A10</f>
        <v>5179630.3611068865</v>
      </c>
      <c r="B12" s="9">
        <f>(lookup!E11)*$A$1*B10</f>
        <v>7387858.347328735</v>
      </c>
      <c r="C12" s="9">
        <f>(lookup!F11)*$A$1*C10</f>
        <v>91496665.15643682</v>
      </c>
      <c r="D12" s="9">
        <f>(lookup!G11)*$A$1*D10</f>
        <v>5644194.664177571</v>
      </c>
      <c r="E12" s="9">
        <f>(lookup!H11)*$A$1*E10</f>
        <v>2849210.914027425</v>
      </c>
      <c r="F12" s="9">
        <f>SUM(A12:E12)</f>
        <v>112557559.44307743</v>
      </c>
      <c r="G12" t="s">
        <v>2</v>
      </c>
    </row>
    <row r="14" spans="1:5" ht="12.75">
      <c r="A14" s="10" t="s">
        <v>20</v>
      </c>
      <c r="B14" s="10"/>
      <c r="C14" s="10"/>
      <c r="D14" s="10"/>
      <c r="E14" s="10"/>
    </row>
    <row r="15" spans="1:5" ht="12.75">
      <c r="A15" s="10" t="s">
        <v>21</v>
      </c>
      <c r="B15" s="10"/>
      <c r="C15" s="10"/>
      <c r="D15" s="10"/>
      <c r="E15" s="10"/>
    </row>
    <row r="16" spans="1:5" ht="12.75">
      <c r="A16" s="10" t="s">
        <v>22</v>
      </c>
      <c r="B16" s="10"/>
      <c r="C16" s="10"/>
      <c r="D16" s="10"/>
      <c r="E16" s="10"/>
    </row>
    <row r="17" spans="1:5" ht="12.75">
      <c r="A17" s="10" t="s">
        <v>23</v>
      </c>
      <c r="B17" s="10"/>
      <c r="C17" s="10"/>
      <c r="D17" s="10"/>
      <c r="E17" s="10"/>
    </row>
    <row r="18" spans="1:5" ht="12.75">
      <c r="A18" s="10" t="s">
        <v>24</v>
      </c>
      <c r="B18" s="10"/>
      <c r="C18" s="10"/>
      <c r="D18" s="10"/>
      <c r="E18" s="10"/>
    </row>
    <row r="19" spans="1:5" ht="12.75">
      <c r="A19" s="10" t="s">
        <v>25</v>
      </c>
      <c r="B19" s="10"/>
      <c r="C19" s="10"/>
      <c r="D19" s="10"/>
      <c r="E19" s="10"/>
    </row>
    <row r="23" spans="1:6" ht="15.75">
      <c r="A23" s="31" t="s">
        <v>60</v>
      </c>
      <c r="B23" s="31"/>
      <c r="C23" s="31"/>
      <c r="D23" s="31"/>
      <c r="E23" s="31"/>
      <c r="F23" s="31"/>
    </row>
    <row r="24" spans="1:6" ht="15.75">
      <c r="A24" s="31" t="s">
        <v>61</v>
      </c>
      <c r="B24" s="31"/>
      <c r="C24" s="31"/>
      <c r="D24" s="31"/>
      <c r="E24" s="31"/>
      <c r="F24" s="31"/>
    </row>
    <row r="25" spans="1:6" ht="15.75">
      <c r="A25" s="31" t="s">
        <v>62</v>
      </c>
      <c r="B25" s="31"/>
      <c r="C25" s="31"/>
      <c r="D25" s="31"/>
      <c r="E25" s="31"/>
      <c r="F25" s="31"/>
    </row>
    <row r="26" spans="1:6" ht="15.75">
      <c r="A26" s="31" t="s">
        <v>63</v>
      </c>
      <c r="B26" s="31"/>
      <c r="C26" s="31"/>
      <c r="D26" s="31"/>
      <c r="E26" s="31"/>
      <c r="F26" s="31"/>
    </row>
    <row r="27" spans="1:6" ht="15.75">
      <c r="A27" s="31" t="s">
        <v>64</v>
      </c>
      <c r="B27" s="31"/>
      <c r="C27" s="31"/>
      <c r="D27" s="31"/>
      <c r="E27" s="31"/>
      <c r="F27" s="31"/>
    </row>
    <row r="28" spans="1:6" ht="15.75">
      <c r="A28" s="31" t="s">
        <v>65</v>
      </c>
      <c r="B28" s="31"/>
      <c r="C28" s="31"/>
      <c r="D28" s="31"/>
      <c r="E28" s="31"/>
      <c r="F28" s="31"/>
    </row>
  </sheetData>
  <sheetProtection sheet="1" objects="1" scenarios="1"/>
  <dataValidations count="6">
    <dataValidation type="whole" allowBlank="1" showInputMessage="1" showErrorMessage="1" promptTitle="POPULATION" prompt="Enter the size of the group, city, state or country you are considering (U.S. polpulation is 280,000,000)." errorTitle="INVALID SIZE" error="Enter a valid group size between 1,000 and 270,000,000." sqref="A1">
      <formula1>100</formula1>
      <formula2>8000000000</formula2>
    </dataValidation>
    <dataValidation type="whole" showInputMessage="1" showErrorMessage="1" promptTitle="IQ Low" prompt="Select the low point of the IQ range from zero to 150" error="Input a number from zero to 150 moron!" sqref="A2">
      <formula1>0</formula1>
      <formula2>150</formula2>
    </dataValidation>
    <dataValidation type="whole" showInputMessage="1" showErrorMessage="1" promptTitle="IQ High" prompt="Select the low point of the IQ range from 60 to 200. High point must be above the low point to get positive numbers." error="Input 60 to 200 you idiot!!" sqref="A3">
      <formula1>60</formula1>
      <formula2>200</formula2>
    </dataValidation>
    <dataValidation type="whole" allowBlank="1" showInputMessage="1" showErrorMessage="1" promptTitle="Standard Deviation" prompt="The Standard Deviation is accepted to be 15 however further research is showing that it varies between sex, ethnic group, etc. somewhat. Assume it is 15 unless you have additional data." errorTitle="Standard Deviation" error="This number should be near 15. Try again!" sqref="A8:E8">
      <formula1>10</formula1>
      <formula2>20</formula2>
    </dataValidation>
    <dataValidation type="whole" allowBlank="1" showInputMessage="1" showErrorMessage="1" promptTitle="IQ Mean" prompt="Normal population IQ means between ethnic groups vary from 70 to 117" sqref="A9:E9">
      <formula1>70</formula1>
      <formula2>130</formula2>
    </dataValidation>
    <dataValidation type="decimal" allowBlank="1" showInputMessage="1" showErrorMessage="1" promptTitle="Group Percent" prompt="Enter the percentage of the total population that this group represents. Group 5's percentage is calculated for you but will show a negative if groups 1 through 4 add up to over 100%. If this happens then readjust percentages." sqref="A10:E10">
      <formula1>0</formula1>
      <formula2>1</formula2>
    </dataValidation>
  </dataValidation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codeName="Sheet3"/>
  <dimension ref="A1:F15"/>
  <sheetViews>
    <sheetView workbookViewId="0" topLeftCell="A1">
      <selection activeCell="C26" sqref="C26"/>
    </sheetView>
  </sheetViews>
  <sheetFormatPr defaultColWidth="9.140625" defaultRowHeight="12.75"/>
  <cols>
    <col min="1" max="1" width="9.140625" style="1" customWidth="1"/>
    <col min="2" max="2" width="14.421875" style="1" customWidth="1"/>
    <col min="3" max="16384" width="9.140625" style="1" customWidth="1"/>
  </cols>
  <sheetData>
    <row r="1" spans="1:2" ht="19.5" customHeight="1">
      <c r="A1" s="7" t="s">
        <v>17</v>
      </c>
      <c r="B1" s="6" t="s">
        <v>18</v>
      </c>
    </row>
    <row r="2" spans="1:3" ht="12.75">
      <c r="A2" s="8">
        <v>133</v>
      </c>
      <c r="B2" s="1" t="s">
        <v>7</v>
      </c>
      <c r="C2" s="2"/>
    </row>
    <row r="3" spans="1:3" ht="12.75">
      <c r="A3" s="8">
        <v>128</v>
      </c>
      <c r="B3" s="1" t="s">
        <v>8</v>
      </c>
      <c r="C3" s="3"/>
    </row>
    <row r="4" spans="1:2" ht="12.75">
      <c r="A4" s="8">
        <v>128</v>
      </c>
      <c r="B4" s="1" t="s">
        <v>9</v>
      </c>
    </row>
    <row r="5" spans="1:2" ht="12.75">
      <c r="A5" s="8">
        <v>125</v>
      </c>
      <c r="B5" s="1" t="s">
        <v>10</v>
      </c>
    </row>
    <row r="6" spans="1:2" ht="12.75">
      <c r="A6" s="8">
        <v>122</v>
      </c>
      <c r="B6" s="1" t="s">
        <v>11</v>
      </c>
    </row>
    <row r="7" spans="1:2" ht="12.75">
      <c r="A7" s="8">
        <v>122</v>
      </c>
      <c r="B7" s="1" t="s">
        <v>12</v>
      </c>
    </row>
    <row r="8" spans="1:6" ht="12.75">
      <c r="A8" s="8">
        <v>119</v>
      </c>
      <c r="B8" s="1" t="s">
        <v>13</v>
      </c>
      <c r="C8" s="3"/>
      <c r="D8" s="4"/>
      <c r="E8" s="5"/>
      <c r="F8" s="5"/>
    </row>
    <row r="9" spans="1:6" ht="12.75">
      <c r="A9" s="8">
        <v>114</v>
      </c>
      <c r="B9" s="1" t="s">
        <v>3</v>
      </c>
      <c r="C9" s="3"/>
      <c r="D9" s="4"/>
      <c r="E9" s="5"/>
      <c r="F9" s="5"/>
    </row>
    <row r="10" spans="1:6" ht="12.75">
      <c r="A10" s="8">
        <v>109</v>
      </c>
      <c r="B10" s="1" t="s">
        <v>4</v>
      </c>
      <c r="C10" s="3"/>
      <c r="D10" s="4"/>
      <c r="E10" s="5"/>
      <c r="F10" s="5"/>
    </row>
    <row r="11" spans="1:6" ht="12.75">
      <c r="A11" s="8">
        <v>109</v>
      </c>
      <c r="B11" s="1" t="s">
        <v>14</v>
      </c>
      <c r="C11" s="3"/>
      <c r="D11" s="4"/>
      <c r="E11" s="5"/>
      <c r="F11" s="5"/>
    </row>
    <row r="12" spans="1:6" ht="12.75">
      <c r="A12" s="8">
        <v>108</v>
      </c>
      <c r="B12" s="1" t="s">
        <v>5</v>
      </c>
      <c r="C12" s="3"/>
      <c r="D12" s="4"/>
      <c r="E12" s="5"/>
      <c r="F12" s="5"/>
    </row>
    <row r="13" spans="1:2" ht="12.75">
      <c r="A13" s="8">
        <v>106</v>
      </c>
      <c r="B13" s="1" t="s">
        <v>6</v>
      </c>
    </row>
    <row r="14" spans="1:2" ht="12.75">
      <c r="A14" s="8">
        <v>105</v>
      </c>
      <c r="B14" s="1" t="s">
        <v>15</v>
      </c>
    </row>
    <row r="15" spans="1:2" ht="12.75">
      <c r="A15" s="8">
        <v>98</v>
      </c>
      <c r="B15" s="1" t="s">
        <v>16</v>
      </c>
    </row>
  </sheetData>
  <sheetProtection sheet="1" objects="1" scenarios="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6"/>
  <dimension ref="A1:N8"/>
  <sheetViews>
    <sheetView workbookViewId="0" topLeftCell="A1">
      <selection activeCell="D3" sqref="D3"/>
    </sheetView>
  </sheetViews>
  <sheetFormatPr defaultColWidth="9.140625" defaultRowHeight="12.75"/>
  <cols>
    <col min="1" max="1" width="9.140625" style="16" customWidth="1"/>
    <col min="2" max="2" width="11.28125" style="16" bestFit="1" customWidth="1"/>
    <col min="3" max="3" width="9.28125" style="16" bestFit="1" customWidth="1"/>
    <col min="4" max="4" width="11.140625" style="16" customWidth="1"/>
    <col min="5" max="10" width="10.140625" style="16" customWidth="1"/>
    <col min="11" max="11" width="9.140625" style="16" customWidth="1"/>
    <col min="12" max="12" width="9.57421875" style="16" customWidth="1"/>
    <col min="13" max="13" width="7.57421875" style="16" customWidth="1"/>
    <col min="14" max="14" width="12.00390625" style="16" customWidth="1"/>
    <col min="15" max="16384" width="9.140625" style="16" customWidth="1"/>
  </cols>
  <sheetData>
    <row r="1" ht="12.75">
      <c r="B1" s="16">
        <f>Input!$A$1</f>
        <v>290000000</v>
      </c>
    </row>
    <row r="2" spans="2:13" ht="12.75">
      <c r="B2" s="16" t="s">
        <v>29</v>
      </c>
      <c r="C2" s="16" t="s">
        <v>59</v>
      </c>
      <c r="D2" s="16" t="s">
        <v>30</v>
      </c>
      <c r="E2" s="16" t="s">
        <v>31</v>
      </c>
      <c r="F2" s="16" t="s">
        <v>32</v>
      </c>
      <c r="G2" s="16" t="s">
        <v>33</v>
      </c>
      <c r="H2" s="16" t="s">
        <v>34</v>
      </c>
      <c r="I2" s="16" t="s">
        <v>35</v>
      </c>
      <c r="J2" s="16" t="s">
        <v>36</v>
      </c>
      <c r="K2" s="16" t="s">
        <v>37</v>
      </c>
      <c r="L2" s="16" t="s">
        <v>38</v>
      </c>
      <c r="M2" s="16" t="s">
        <v>39</v>
      </c>
    </row>
    <row r="3" spans="1:13" ht="12.75">
      <c r="A3" s="16" t="s">
        <v>40</v>
      </c>
      <c r="B3" s="29">
        <f>Input!$A$10</f>
        <v>0.12</v>
      </c>
      <c r="C3" s="30">
        <f>Input!$A$9</f>
        <v>85</v>
      </c>
      <c r="D3" s="16">
        <f>lookup!D22*$B3*$B$1</f>
        <v>5521202.785552663</v>
      </c>
      <c r="E3" s="16">
        <f>lookup!E22*$B3*$B$1</f>
        <v>7335357.826757287</v>
      </c>
      <c r="F3" s="16">
        <f>lookup!F22*$B3*$B$1</f>
        <v>9086878.267259315</v>
      </c>
      <c r="G3" s="16">
        <f>lookup!G22*$B3*$B$1</f>
        <v>7335357.826757287</v>
      </c>
      <c r="H3" s="16">
        <f>lookup!H22*$B3*$B$1</f>
        <v>3858099.541347199</v>
      </c>
      <c r="I3" s="16">
        <f>lookup!I22*$B3*$B$1</f>
        <v>1321530.819759688</v>
      </c>
      <c r="J3" s="16">
        <f>lookup!J22*$B3*$B$1</f>
        <v>294593.81913757516</v>
      </c>
      <c r="K3" s="16">
        <f>lookup!K22*$B3*$B$1</f>
        <v>42701.97516953922</v>
      </c>
      <c r="L3" s="16">
        <f>lookup!L22*$B3*$B$1</f>
        <v>4021.1418782956084</v>
      </c>
      <c r="M3" s="16">
        <f>lookup!M22*$B3*$B$1</f>
        <v>255.74232075840084</v>
      </c>
    </row>
    <row r="4" spans="1:13" ht="12.75">
      <c r="A4" s="16" t="s">
        <v>41</v>
      </c>
      <c r="B4" s="29">
        <f>Input!$B$10</f>
        <v>0.12</v>
      </c>
      <c r="C4" s="30">
        <f>Input!$B$9</f>
        <v>89</v>
      </c>
      <c r="D4" s="16">
        <f>lookup!D23*$B4*$B$1</f>
        <v>3571778.5994013315</v>
      </c>
      <c r="E4" s="16">
        <f>lookup!E23*$B4*$B$1</f>
        <v>5972228.008632554</v>
      </c>
      <c r="F4" s="16">
        <f>lookup!F23*$B4*$B$1</f>
        <v>8780856.739541799</v>
      </c>
      <c r="G4" s="16">
        <f>lookup!G23*$B4*$B$1</f>
        <v>8412759.572634572</v>
      </c>
      <c r="H4" s="16">
        <f>lookup!H23*$B4*$B$1</f>
        <v>5252043.476242765</v>
      </c>
      <c r="I4" s="16">
        <f>lookup!I23*$B4*$B$1</f>
        <v>2135814.8710859693</v>
      </c>
      <c r="J4" s="16">
        <f>lookup!J23*$B4*$B$1</f>
        <v>565424.310060882</v>
      </c>
      <c r="K4" s="16">
        <f>lookup!K23*$B4*$B$1</f>
        <v>97367.43793431771</v>
      </c>
      <c r="L4" s="16">
        <f>lookup!L23*$B4*$B$1</f>
        <v>10896.691305568494</v>
      </c>
      <c r="M4" s="16">
        <f>lookup!M23*$B4*$B$1</f>
        <v>830.2413325032898</v>
      </c>
    </row>
    <row r="5" spans="1:13" ht="12.75">
      <c r="A5" s="16" t="s">
        <v>42</v>
      </c>
      <c r="B5" s="29">
        <f>Input!$C$10</f>
        <v>0.7</v>
      </c>
      <c r="C5" s="30">
        <f>Input!$C$9</f>
        <v>103</v>
      </c>
      <c r="D5" s="16">
        <f>lookup!D24*$B5*$B$1</f>
        <v>2822389.9777178457</v>
      </c>
      <c r="E5" s="16">
        <f>lookup!E24*$B5*$B$1</f>
        <v>9884778.82389113</v>
      </c>
      <c r="F5" s="16">
        <f>lookup!F24*$B5*$B$1</f>
        <v>26484476.380665317</v>
      </c>
      <c r="G5" s="16">
        <f>lookup!G24*$B5*$B$1</f>
        <v>46218638.32220896</v>
      </c>
      <c r="H5" s="16">
        <f>lookup!H24*$B5*$B$1</f>
        <v>52554768.30089853</v>
      </c>
      <c r="I5" s="16">
        <f>lookup!I24*$B5*$B$1</f>
        <v>38941896.855538286</v>
      </c>
      <c r="J5" s="16">
        <f>lookup!J24*$B5*$B$1</f>
        <v>18799207.439102735</v>
      </c>
      <c r="K5" s="16">
        <f>lookup!K24*$B5*$B$1</f>
        <v>5909613.333603696</v>
      </c>
      <c r="L5" s="16">
        <f>lookup!L24*$B5*$B$1</f>
        <v>1208791.4296055376</v>
      </c>
      <c r="M5" s="16">
        <f>lookup!M24*$B5*$B$1</f>
        <v>175439.1360968459</v>
      </c>
    </row>
    <row r="6" spans="1:13" ht="12.75">
      <c r="A6" s="16" t="s">
        <v>45</v>
      </c>
      <c r="B6" s="29">
        <f>Input!$D$10</f>
        <v>0.04</v>
      </c>
      <c r="C6" s="30">
        <f>Input!$D$9</f>
        <v>107</v>
      </c>
      <c r="D6" s="16">
        <f>lookup!D25*$B6*$B$1</f>
        <v>79098.8894629857</v>
      </c>
      <c r="E6" s="16">
        <f>lookup!E25*$B6*$B$1</f>
        <v>337692.1904916398</v>
      </c>
      <c r="F6" s="16">
        <f>lookup!F25*$B6*$B$1</f>
        <v>1074240.425091585</v>
      </c>
      <c r="G6" s="16">
        <f>lookup!G25*$B6*$B$1</f>
        <v>2225251.248887902</v>
      </c>
      <c r="H6" s="16">
        <f>lookup!H25*$B6*$B$1</f>
        <v>3003129.617194202</v>
      </c>
      <c r="I6" s="16">
        <f>lookup!I25*$B6*$B$1</f>
        <v>2641065.0469833696</v>
      </c>
      <c r="J6" s="16">
        <f>lookup!J25*$B6*$B$1</f>
        <v>1513398.6503237323</v>
      </c>
      <c r="K6" s="16">
        <f>lookup!K25*$B6*$B$1</f>
        <v>564844.5042223503</v>
      </c>
      <c r="L6" s="16">
        <f>lookup!L25*$B6*$B$1</f>
        <v>137219.13054305932</v>
      </c>
      <c r="M6" s="16">
        <f>lookup!M25*$B6*$B$1</f>
        <v>24060.296793451875</v>
      </c>
    </row>
    <row r="7" spans="1:13" ht="12.75">
      <c r="A7" s="16" t="s">
        <v>46</v>
      </c>
      <c r="B7" s="29">
        <f>Input!$E$10</f>
        <v>0.020000000000000052</v>
      </c>
      <c r="C7" s="30">
        <f>Input!$E$9</f>
        <v>108</v>
      </c>
      <c r="D7" s="16">
        <f>lookup!D26*$B7*$B$1</f>
        <v>32765.325440500434</v>
      </c>
      <c r="E7" s="16">
        <f>lookup!E26*$B7*$B$1</f>
        <v>146883.94454208712</v>
      </c>
      <c r="F7" s="16">
        <f>lookup!F26*$B7*$B$1</f>
        <v>487755.1739783592</v>
      </c>
      <c r="G7" s="16">
        <f>lookup!G26*$B7*$B$1</f>
        <v>1054623.7051678821</v>
      </c>
      <c r="H7" s="16">
        <f>lookup!H26*$B7*$B$1</f>
        <v>1485575.7213573502</v>
      </c>
      <c r="I7" s="16">
        <f>lookup!I26*$B7*$B$1</f>
        <v>1363635.1926700745</v>
      </c>
      <c r="J7" s="16">
        <f>lookup!J26*$B7*$B$1</f>
        <v>815607.1355412776</v>
      </c>
      <c r="K7" s="16">
        <f>lookup!K26*$B7*$B$1</f>
        <v>317751.70795605204</v>
      </c>
      <c r="L7" s="16">
        <f>lookup!L26*$B7*$B$1</f>
        <v>80581.98762382784</v>
      </c>
      <c r="M7" s="16">
        <f>lookup!M26*$B7*$B$1</f>
        <v>14820.105720845595</v>
      </c>
    </row>
    <row r="8" spans="1:14" ht="12.75">
      <c r="A8" s="16" t="s">
        <v>28</v>
      </c>
      <c r="B8" s="17">
        <f>SUM(B3:B7)</f>
        <v>1</v>
      </c>
      <c r="D8" s="16">
        <f aca="true" t="shared" si="0" ref="D8:M8">SUM(D3:D7)</f>
        <v>12027235.577575326</v>
      </c>
      <c r="E8" s="16">
        <f t="shared" si="0"/>
        <v>23676940.794314697</v>
      </c>
      <c r="F8" s="16">
        <f t="shared" si="0"/>
        <v>45914206.986536376</v>
      </c>
      <c r="G8" s="16">
        <f t="shared" si="0"/>
        <v>65246630.67565661</v>
      </c>
      <c r="H8" s="16">
        <f t="shared" si="0"/>
        <v>66153616.65704005</v>
      </c>
      <c r="I8" s="16">
        <f t="shared" si="0"/>
        <v>46403942.78603739</v>
      </c>
      <c r="J8" s="16">
        <f t="shared" si="0"/>
        <v>21988231.354166206</v>
      </c>
      <c r="K8" s="16">
        <f t="shared" si="0"/>
        <v>6932278.958885956</v>
      </c>
      <c r="L8" s="16">
        <f t="shared" si="0"/>
        <v>1441510.3809562887</v>
      </c>
      <c r="M8" s="16">
        <f t="shared" si="0"/>
        <v>215405.5222644051</v>
      </c>
      <c r="N8" s="16">
        <f>SUM(D8:M8)</f>
        <v>289999999.69343334</v>
      </c>
    </row>
  </sheetData>
  <sheetProtection sheet="1" objects="1" scenarios="1"/>
  <printOptions gridLines="1"/>
  <pageMargins left="0.75" right="0.75" top="1" bottom="1"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codeName="Sheet1"/>
  <dimension ref="C1:N26"/>
  <sheetViews>
    <sheetView workbookViewId="0" topLeftCell="A1">
      <selection activeCell="D22" sqref="D22"/>
    </sheetView>
  </sheetViews>
  <sheetFormatPr defaultColWidth="9.140625" defaultRowHeight="12.75"/>
  <cols>
    <col min="3" max="3" width="29.57421875" style="18" customWidth="1"/>
    <col min="4" max="8" width="11.8515625" style="18" bestFit="1" customWidth="1"/>
    <col min="9" max="9" width="19.7109375" style="18" customWidth="1"/>
    <col min="10" max="10" width="17.57421875" style="18" customWidth="1"/>
    <col min="11" max="13" width="11.8515625" style="18" bestFit="1" customWidth="1"/>
    <col min="14" max="16384" width="9.140625" style="18" customWidth="1"/>
  </cols>
  <sheetData>
    <row r="1" spans="3:9" ht="12.75">
      <c r="C1"/>
      <c r="D1"/>
      <c r="E1"/>
      <c r="F1"/>
      <c r="G1"/>
      <c r="H1"/>
      <c r="I1"/>
    </row>
    <row r="2" spans="3:9" ht="12.75">
      <c r="C2"/>
      <c r="D2"/>
      <c r="E2"/>
      <c r="F2"/>
      <c r="G2"/>
      <c r="H2"/>
      <c r="I2"/>
    </row>
    <row r="3" spans="3:9" ht="12.75">
      <c r="C3"/>
      <c r="D3"/>
      <c r="E3"/>
      <c r="F3"/>
      <c r="G3"/>
      <c r="H3"/>
      <c r="I3"/>
    </row>
    <row r="4" spans="3:9" ht="12.75">
      <c r="C4"/>
      <c r="D4"/>
      <c r="E4"/>
      <c r="F4"/>
      <c r="G4"/>
      <c r="H4"/>
      <c r="I4"/>
    </row>
    <row r="5" spans="3:9" ht="12.75">
      <c r="C5"/>
      <c r="D5"/>
      <c r="E5"/>
      <c r="F5"/>
      <c r="G5"/>
      <c r="H5"/>
      <c r="I5"/>
    </row>
    <row r="6" spans="3:9" ht="12.75">
      <c r="C6"/>
      <c r="D6"/>
      <c r="E6"/>
      <c r="F6"/>
      <c r="G6"/>
      <c r="H6"/>
      <c r="I6"/>
    </row>
    <row r="7" spans="3:9" ht="12.75">
      <c r="C7"/>
      <c r="D7"/>
      <c r="E7"/>
      <c r="F7"/>
      <c r="G7"/>
      <c r="H7"/>
      <c r="I7"/>
    </row>
    <row r="8" spans="3:9" ht="12.75">
      <c r="C8"/>
      <c r="D8"/>
      <c r="E8"/>
      <c r="F8"/>
      <c r="G8"/>
      <c r="H8"/>
      <c r="I8"/>
    </row>
    <row r="9" spans="3:9" ht="12.75">
      <c r="C9"/>
      <c r="D9"/>
      <c r="E9"/>
      <c r="F9"/>
      <c r="G9"/>
      <c r="H9"/>
      <c r="I9"/>
    </row>
    <row r="10" spans="3:9" ht="13.5" thickBot="1">
      <c r="C10"/>
      <c r="D10"/>
      <c r="E10"/>
      <c r="F10"/>
      <c r="G10"/>
      <c r="H10"/>
      <c r="I10"/>
    </row>
    <row r="11" spans="3:8" ht="24" thickBot="1">
      <c r="C11" s="20"/>
      <c r="D11" s="27">
        <f>NORMDIST(Input!$A$3,Input!$A$9,Input!$A$8,TRUE)-NORMDIST(Input!$A$2,Input!$A$9,Input!$A$8,TRUE)</f>
        <v>0.14883995290537033</v>
      </c>
      <c r="E11" s="27">
        <f>NORMDIST(Input!$A$3,Input!$B$9,Input!$B$8,TRUE)-NORMDIST(Input!$A$2,Input!$B$9,Input!$B$8,TRUE)</f>
        <v>0.21229478009565328</v>
      </c>
      <c r="F11" s="27">
        <f>NORMDIST(Input!$A$3,Input!$C$9,Input!$C$8,TRUE)-NORMDIST(Input!$A$2,Input!$C$9,Input!$C$8,TRUE)</f>
        <v>0.4507224884553538</v>
      </c>
      <c r="G11" s="27">
        <f>NORMDIST(Input!$A$3,Input!$D$9,Input!$D$8,TRUE)-NORMDIST(Input!$A$2,Input!$D$9,Input!$D$8,TRUE)</f>
        <v>0.48656850553254927</v>
      </c>
      <c r="H11" s="27">
        <f>NORMDIST(Input!$A$3,Input!$E$9,Input!$E$8,TRUE)-NORMDIST(Input!$A$2,Input!$E$9,Input!$E$8,TRUE)</f>
        <v>0.4912432610392099</v>
      </c>
    </row>
    <row r="15" ht="12.75">
      <c r="D15" s="21"/>
    </row>
    <row r="17" ht="12.75">
      <c r="D17" s="18" t="str">
        <f>CONCATENATE("Distribution of people in the IQ Range from ",TEXT(Input!A2,"000")," to ",TEXT(Input!A3,"000"))</f>
        <v>Distribution of people in the IQ Range from 100 to 120</v>
      </c>
    </row>
    <row r="21" spans="4:14" ht="13.5" thickBot="1">
      <c r="D21" s="28" t="s">
        <v>49</v>
      </c>
      <c r="E21" s="28" t="s">
        <v>50</v>
      </c>
      <c r="F21" s="28" t="s">
        <v>51</v>
      </c>
      <c r="G21" s="28" t="s">
        <v>52</v>
      </c>
      <c r="H21" s="22" t="s">
        <v>53</v>
      </c>
      <c r="I21" s="22" t="s">
        <v>54</v>
      </c>
      <c r="J21" s="22" t="s">
        <v>55</v>
      </c>
      <c r="K21" s="22" t="s">
        <v>56</v>
      </c>
      <c r="L21" s="22" t="s">
        <v>57</v>
      </c>
      <c r="M21" s="22" t="s">
        <v>58</v>
      </c>
      <c r="N21" s="18" t="s">
        <v>28</v>
      </c>
    </row>
    <row r="22" spans="3:14" ht="24" thickBot="1">
      <c r="C22" s="19" t="s">
        <v>47</v>
      </c>
      <c r="D22" s="27">
        <f>NORMDIST(70,Input!$A$9,Input!$A$8,TRUE)-NORMDIST(0,Input!$A$9,Input!$A$8,TRUE)</f>
        <v>0.15865525245840983</v>
      </c>
      <c r="E22" s="27">
        <f>NORMDIST(80,Input!$A$9,Input!$A$8,TRUE)-NORMDIST(70,Input!$A$9,Input!$A$8,TRUE)</f>
        <v>0.21078614444704846</v>
      </c>
      <c r="F22" s="27">
        <f>NORMDIST(90,Input!$A$9,Input!$A$8,TRUE)-NORMDIST(80,Input!$A$9,Input!$A$8,TRUE)</f>
        <v>0.26111719158791136</v>
      </c>
      <c r="G22" s="27">
        <f>NORMDIST(100,Input!$A$9,Input!$A$8,TRUE)-NORMDIST(90,Input!$A$9,Input!$A$8,TRUE)</f>
        <v>0.21078614444704846</v>
      </c>
      <c r="H22" s="27">
        <f>NORMDIST(110,Input!$A$9,Input!$A$8,TRUE)-NORMDIST(100,Input!$A$9,Input!$A$8,TRUE)</f>
        <v>0.11086492934905745</v>
      </c>
      <c r="I22" s="27">
        <f>NORMDIST(120,Input!$A$9,Input!$A$8,TRUE)-NORMDIST(110,Input!$A$9,Input!$A$8,TRUE)</f>
        <v>0.03797502355631288</v>
      </c>
      <c r="J22" s="27">
        <f>NORMDIST(130,Input!$A$9,Input!$A$8,TRUE)-NORMDIST(120,Input!$A$9,Input!$A$8,TRUE)</f>
        <v>0.00846533963039009</v>
      </c>
      <c r="K22" s="27">
        <f>NORMDIST(140,Input!$A$9,Input!$A$8,TRUE)-NORMDIST(130,Input!$A$9,Input!$A$8,TRUE)</f>
        <v>0.0012270682519982534</v>
      </c>
      <c r="L22" s="27">
        <f>NORMDIST(150,Input!$A$9,Input!$A$8,TRUE)-NORMDIST(140,Input!$A$9,Input!$A$8,TRUE)</f>
        <v>0.00011555005397401175</v>
      </c>
      <c r="M22" s="27">
        <f>NORMDIST(1000,Input!$A$9,Input!$A$8,TRUE)-NORMDIST(150,Input!$A$9,Input!$A$8,TRUE)</f>
        <v>7.348917263172439E-06</v>
      </c>
      <c r="N22" s="18">
        <f>SUM(D22:M22)</f>
        <v>0.999999992699414</v>
      </c>
    </row>
    <row r="23" spans="3:14" ht="24" thickBot="1">
      <c r="C23" s="19" t="s">
        <v>41</v>
      </c>
      <c r="D23" s="27">
        <f>NORMDIST(70,Input!$B$9,Input!$B$8,TRUE)-NORMDIST(0,Input!$B$9,Input!$B$8,TRUE)</f>
        <v>0.1026373160747509</v>
      </c>
      <c r="E23" s="27">
        <f>NORMDIST(80,Input!$B$9,Input!$B$8,TRUE)-NORMDIST(70,Input!$B$9,Input!$B$8,TRUE)</f>
        <v>0.1716157473744987</v>
      </c>
      <c r="F23" s="27">
        <f>NORMDIST(90,Input!$B$9,Input!$B$8,TRUE)-NORMDIST(80,Input!$B$9,Input!$B$8,TRUE)</f>
        <v>0.2523234695270632</v>
      </c>
      <c r="G23" s="27">
        <f>NORMDIST(100,Input!$B$9,Input!$B$8,TRUE)-NORMDIST(90,Input!$B$9,Input!$B$8,TRUE)</f>
        <v>0.2417459647308785</v>
      </c>
      <c r="H23" s="27">
        <f>NORMDIST(110,Input!$B$9,Input!$B$8,TRUE)-NORMDIST(100,Input!$B$9,Input!$B$8,TRUE)</f>
        <v>0.1509207895472059</v>
      </c>
      <c r="I23" s="27">
        <f>NORMDIST(120,Input!$B$9,Input!$B$8,TRUE)-NORMDIST(110,Input!$B$9,Input!$B$8,TRUE)</f>
        <v>0.06137399054844739</v>
      </c>
      <c r="J23" s="27">
        <f>NORMDIST(130,Input!$B$9,Input!$B$8,TRUE)-NORMDIST(120,Input!$B$9,Input!$B$8,TRUE)</f>
        <v>0.016247825001749483</v>
      </c>
      <c r="K23" s="27">
        <f>NORMDIST(140,Input!$B$9,Input!$B$8,TRUE)-NORMDIST(130,Input!$B$9,Input!$B$8,TRUE)</f>
        <v>0.0027979148831700495</v>
      </c>
      <c r="L23" s="27">
        <f>NORMDIST(150,Input!$B$9,Input!$B$8,TRUE)-NORMDIST(140,Input!$B$9,Input!$B$8,TRUE)</f>
        <v>0.00031312331337840504</v>
      </c>
      <c r="M23" s="27">
        <f>NORMDIST(1000,Input!$B$9,Input!$B$8,TRUE)-NORMDIST(150,Input!$B$9,Input!$B$8,TRUE)</f>
        <v>2.3857509554692236E-05</v>
      </c>
      <c r="N23" s="18">
        <f>SUM(D23:M23)</f>
        <v>0.9999999985106972</v>
      </c>
    </row>
    <row r="24" spans="3:14" ht="24" thickBot="1">
      <c r="C24" s="19" t="s">
        <v>42</v>
      </c>
      <c r="D24" s="27">
        <f>NORMDIST(70,Input!$C$9,Input!$C$8,TRUE)-NORMDIST(0,Input!$C$9,Input!$C$8,TRUE)</f>
        <v>0.01390339890501402</v>
      </c>
      <c r="E24" s="27">
        <f>NORMDIST(80,Input!$C$9,Input!$C$8,TRUE)-NORMDIST(70,Input!$C$9,Input!$C$8,TRUE)</f>
        <v>0.04869349174330606</v>
      </c>
      <c r="F24" s="27">
        <f>NORMDIST(90,Input!$C$9,Input!$C$8,TRUE)-NORMDIST(80,Input!$C$9,Input!$C$8,TRUE)</f>
        <v>0.13046540088997693</v>
      </c>
      <c r="G24" s="27">
        <f>NORMDIST(100,Input!$C$9,Input!$C$8,TRUE)-NORMDIST(90,Input!$C$9,Input!$C$8,TRUE)</f>
        <v>0.2276780212916698</v>
      </c>
      <c r="H24" s="27">
        <f>NORMDIST(110,Input!$C$9,Input!$C$8,TRUE)-NORMDIST(100,Input!$C$9,Input!$C$8,TRUE)</f>
        <v>0.25889048424087946</v>
      </c>
      <c r="I24" s="27">
        <f>NORMDIST(120,Input!$C$9,Input!$C$8,TRUE)-NORMDIST(110,Input!$C$9,Input!$C$8,TRUE)</f>
        <v>0.19183200421447433</v>
      </c>
      <c r="J24" s="27">
        <f>NORMDIST(130,Input!$C$9,Input!$C$8,TRUE)-NORMDIST(120,Input!$C$9,Input!$C$8,TRUE)</f>
        <v>0.09260693319755042</v>
      </c>
      <c r="K24" s="27">
        <f>NORMDIST(140,Input!$C$9,Input!$C$8,TRUE)-NORMDIST(130,Input!$C$9,Input!$C$8,TRUE)</f>
        <v>0.029111395732037915</v>
      </c>
      <c r="L24" s="27">
        <f>NORMDIST(150,Input!$C$9,Input!$C$8,TRUE)-NORMDIST(140,Input!$C$9,Input!$C$8,TRUE)</f>
        <v>0.005954637584263733</v>
      </c>
      <c r="M24" s="27">
        <f>NORMDIST(1000,Input!$C$9,Input!$C$8,TRUE)-NORMDIST(150,Input!$C$9,Input!$C$8,TRUE)</f>
        <v>0.0008642321975214085</v>
      </c>
      <c r="N24" s="18">
        <f>SUM(D24:M24)</f>
        <v>0.9999999999966941</v>
      </c>
    </row>
    <row r="25" spans="3:14" ht="24" thickBot="1">
      <c r="C25" s="19" t="s">
        <v>43</v>
      </c>
      <c r="D25" s="27">
        <f>NORMDIST(70,Input!$D$9,Input!$D$8,TRUE)-NORMDIST(0,Input!$D$9,Input!$D$8,TRUE)</f>
        <v>0.00681886978129187</v>
      </c>
      <c r="E25" s="27">
        <f>NORMDIST(80,Input!$D$9,Input!$D$8,TRUE)-NORMDIST(70,Input!$D$9,Input!$D$8,TRUE)</f>
        <v>0.029111395732037915</v>
      </c>
      <c r="F25" s="27">
        <f>NORMDIST(90,Input!$D$9,Input!$D$8,TRUE)-NORMDIST(80,Input!$D$9,Input!$D$8,TRUE)</f>
        <v>0.09260693319755042</v>
      </c>
      <c r="G25" s="27">
        <f>NORMDIST(100,Input!$D$9,Input!$D$8,TRUE)-NORMDIST(90,Input!$D$9,Input!$D$8,TRUE)</f>
        <v>0.19183200421447433</v>
      </c>
      <c r="H25" s="27">
        <f>NORMDIST(110,Input!$D$9,Input!$D$8,TRUE)-NORMDIST(100,Input!$D$9,Input!$D$8,TRUE)</f>
        <v>0.25889048424087946</v>
      </c>
      <c r="I25" s="27">
        <f>NORMDIST(120,Input!$D$9,Input!$D$8,TRUE)-NORMDIST(110,Input!$D$9,Input!$D$8,TRUE)</f>
        <v>0.2276780212916698</v>
      </c>
      <c r="J25" s="27">
        <f>NORMDIST(130,Input!$D$9,Input!$D$8,TRUE)-NORMDIST(120,Input!$D$9,Input!$D$8,TRUE)</f>
        <v>0.13046540088997693</v>
      </c>
      <c r="K25" s="27">
        <f>NORMDIST(140,Input!$D$9,Input!$D$8,TRUE)-NORMDIST(130,Input!$D$9,Input!$D$8,TRUE)</f>
        <v>0.04869349174330606</v>
      </c>
      <c r="L25" s="27">
        <f>NORMDIST(150,Input!$D$9,Input!$D$8,TRUE)-NORMDIST(140,Input!$D$9,Input!$D$8,TRUE)</f>
        <v>0.011829235391643045</v>
      </c>
      <c r="M25" s="27">
        <f>NORMDIST(1000,Input!$D$9,Input!$D$8,TRUE)-NORMDIST(150,Input!$D$9,Input!$D$8,TRUE)</f>
        <v>0.0020741635166768857</v>
      </c>
      <c r="N25" s="18">
        <f>SUM(D25:M25)</f>
        <v>0.9999999999995067</v>
      </c>
    </row>
    <row r="26" spans="3:14" ht="24" thickBot="1">
      <c r="C26" s="19" t="s">
        <v>44</v>
      </c>
      <c r="D26" s="27">
        <f>NORMDIST(70,Input!$E$9,Input!$E$8,TRUE)-NORMDIST(0,Input!$E$9,Input!$E$8,TRUE)</f>
        <v>0.005649194041465577</v>
      </c>
      <c r="E26" s="27">
        <f>NORMDIST(80,Input!$E$9,Input!$E$8,TRUE)-NORMDIST(70,Input!$E$9,Input!$E$8,TRUE)</f>
        <v>0.02532481802449771</v>
      </c>
      <c r="F26" s="27">
        <f>NORMDIST(90,Input!$E$9,Input!$E$8,TRUE)-NORMDIST(80,Input!$E$9,Input!$E$8,TRUE)</f>
        <v>0.08409571965144103</v>
      </c>
      <c r="G26" s="27">
        <f>NORMDIST(100,Input!$E$9,Input!$E$8,TRUE)-NORMDIST(90,Input!$E$9,Input!$E$8,TRUE)</f>
        <v>0.18183167330480676</v>
      </c>
      <c r="H26" s="27">
        <f>NORMDIST(110,Input!$E$9,Input!$E$8,TRUE)-NORMDIST(100,Input!$E$9,Input!$E$8,TRUE)</f>
        <v>0.25613374506161146</v>
      </c>
      <c r="I26" s="27">
        <f>NORMDIST(120,Input!$E$9,Input!$E$8,TRUE)-NORMDIST(110,Input!$E$9,Input!$E$8,TRUE)</f>
        <v>0.23510951597759844</v>
      </c>
      <c r="J26" s="27">
        <f>NORMDIST(130,Input!$E$9,Input!$E$8,TRUE)-NORMDIST(120,Input!$E$9,Input!$E$8,TRUE)</f>
        <v>0.14062191992090955</v>
      </c>
      <c r="K26" s="27">
        <f>NORMDIST(140,Input!$E$9,Input!$E$8,TRUE)-NORMDIST(130,Input!$E$9,Input!$E$8,TRUE)</f>
        <v>0.05478477723380193</v>
      </c>
      <c r="L26" s="27">
        <f>NORMDIST(150,Input!$E$9,Input!$E$8,TRUE)-NORMDIST(140,Input!$E$9,Input!$E$8,TRUE)</f>
        <v>0.013893446142039245</v>
      </c>
      <c r="M26" s="27">
        <f>NORMDIST(1000,Input!$E$9,Input!$E$8,TRUE)-NORMDIST(150,Input!$E$9,Input!$E$8,TRUE)</f>
        <v>0.002555190641525096</v>
      </c>
      <c r="N26" s="18">
        <f>SUM(D26:M26)</f>
        <v>0.9999999999996968</v>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DOW</dc:creator>
  <cp:keywords/>
  <dc:description/>
  <cp:lastModifiedBy>god2</cp:lastModifiedBy>
  <cp:lastPrinted>2003-01-07T23:43:36Z</cp:lastPrinted>
  <dcterms:created xsi:type="dcterms:W3CDTF">1997-06-30T14:47:30Z</dcterms:created>
  <dcterms:modified xsi:type="dcterms:W3CDTF">2003-07-13T21:12:18Z</dcterms:modified>
  <cp:category/>
  <cp:version/>
  <cp:contentType/>
  <cp:contentStatus/>
</cp:coreProperties>
</file>